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8712" activeTab="8"/>
  </bookViews>
  <sheets>
    <sheet name="Итерации" sheetId="1" r:id="rId1"/>
    <sheet name="Нютон" sheetId="2" r:id="rId2"/>
    <sheet name="Goal Seek" sheetId="3" r:id="rId3"/>
    <sheet name="Уравнения" sheetId="4" r:id="rId4"/>
    <sheet name="Solver" sheetId="5" r:id="rId5"/>
    <sheet name="Scenarios" sheetId="6" r:id="rId6"/>
    <sheet name="Consolidate" sheetId="7" r:id="rId7"/>
    <sheet name="Consol2" sheetId="8" r:id="rId8"/>
    <sheet name="Бази данни " sheetId="9" r:id="rId9"/>
  </sheets>
  <definedNames>
    <definedName name="CRITERIA" localSheetId="8">'Бази данни '!$A$41:$F$42</definedName>
    <definedName name="EXTRACT" localSheetId="8">'Бази данни '!$A$13:$H$19</definedName>
    <definedName name="solver_adj" localSheetId="4" hidden="1">'Solver'!$B$7:$C$7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'Solver'!$F$12</definedName>
    <definedName name="solver_lhs2" localSheetId="4" hidden="1">'Solver'!$B$7</definedName>
    <definedName name="solver_lhs3" localSheetId="4" hidden="1">'Solver'!$C$7</definedName>
    <definedName name="solver_lin" localSheetId="4" hidden="1">2</definedName>
    <definedName name="solver_neg" localSheetId="4" hidden="1">2</definedName>
    <definedName name="solver_num" localSheetId="4" hidden="1">3</definedName>
    <definedName name="solver_nwt" localSheetId="4" hidden="1">1</definedName>
    <definedName name="solver_opt" localSheetId="4" hidden="1">'Solver'!$C$10</definedName>
    <definedName name="solver_pre" localSheetId="4" hidden="1">0.000001</definedName>
    <definedName name="solver_rel1" localSheetId="4" hidden="1">1</definedName>
    <definedName name="solver_rel2" localSheetId="4" hidden="1">1</definedName>
    <definedName name="solver_rel3" localSheetId="4" hidden="1">1</definedName>
    <definedName name="solver_rhs1" localSheetId="4" hidden="1">100</definedName>
    <definedName name="solver_rhs2" localSheetId="4" hidden="1">70</definedName>
    <definedName name="solver_rhs3" localSheetId="4" hidden="1">60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<sst xmlns="http://schemas.openxmlformats.org/spreadsheetml/2006/main" count="197" uniqueCount="106">
  <si>
    <t>ИТЕРАТИВНИ  ИЗЧИСЛЕНИЯ</t>
  </si>
  <si>
    <t>Брутна печалба</t>
  </si>
  <si>
    <t>Премии</t>
  </si>
  <si>
    <t>Нетна печалба</t>
  </si>
  <si>
    <t>Формула на Нютон:</t>
  </si>
  <si>
    <t>Използване на метода на итерациите за пресмятане на функции</t>
  </si>
  <si>
    <t>х=</t>
  </si>
  <si>
    <t>р=</t>
  </si>
  <si>
    <t>№</t>
  </si>
  <si>
    <t>Yn</t>
  </si>
  <si>
    <r>
      <t>y</t>
    </r>
    <r>
      <rPr>
        <sz val="8"/>
        <rFont val="Arial Cyr"/>
        <family val="2"/>
      </rPr>
      <t>o</t>
    </r>
    <r>
      <rPr>
        <sz val="12"/>
        <rFont val="Arial Cyr"/>
        <family val="2"/>
      </rPr>
      <t>=</t>
    </r>
  </si>
  <si>
    <t>Y=F(x)</t>
  </si>
  <si>
    <t>X=F'(y)</t>
  </si>
  <si>
    <t>GOAL  SEEK</t>
  </si>
  <si>
    <t xml:space="preserve">Пример:  да се изчисли лихвения процент по безсрочен влог, който за 1 година  </t>
  </si>
  <si>
    <t>превръща сумата от 1380 лв в 1450 лв.</t>
  </si>
  <si>
    <t>Първоначалния влог</t>
  </si>
  <si>
    <t>Лихвен процент</t>
  </si>
  <si>
    <t>Олихвена сума</t>
  </si>
  <si>
    <t>x</t>
  </si>
  <si>
    <t>D13+(D13*D14)/100</t>
  </si>
  <si>
    <t>Да се намери решение на следното уравнение:</t>
  </si>
  <si>
    <t xml:space="preserve">F(x) </t>
  </si>
  <si>
    <t>x=</t>
  </si>
  <si>
    <r>
      <t>Пример 2:    Log(x) + 5x</t>
    </r>
    <r>
      <rPr>
        <vertAlign val="superscript"/>
        <sz val="16"/>
        <rFont val="Arial Cyr"/>
        <family val="2"/>
      </rPr>
      <t>2</t>
    </r>
    <r>
      <rPr>
        <sz val="16"/>
        <rFont val="Arial Cyr"/>
        <family val="2"/>
      </rPr>
      <t xml:space="preserve"> - 8 = 0</t>
    </r>
  </si>
  <si>
    <t>SOLVER</t>
  </si>
  <si>
    <t>Печалба/бр.</t>
  </si>
  <si>
    <t>Брой</t>
  </si>
  <si>
    <t>Трансп.разх./бр.</t>
  </si>
  <si>
    <t>DESKTOP</t>
  </si>
  <si>
    <t>NOTEBOOK</t>
  </si>
  <si>
    <t>Печалба</t>
  </si>
  <si>
    <t>Ограничения:</t>
  </si>
  <si>
    <t xml:space="preserve">Общо: </t>
  </si>
  <si>
    <t>&lt;=100</t>
  </si>
  <si>
    <t>DT</t>
  </si>
  <si>
    <t>&lt;=70</t>
  </si>
  <si>
    <t>NB</t>
  </si>
  <si>
    <t>&lt;=60</t>
  </si>
  <si>
    <t>Сценарии</t>
  </si>
  <si>
    <t>Монтажни разходи/бр.</t>
  </si>
  <si>
    <t>Материални разходи/бр.</t>
  </si>
  <si>
    <t>Доп. разходи</t>
  </si>
  <si>
    <t>Данъци</t>
  </si>
  <si>
    <t>Общо разходи</t>
  </si>
  <si>
    <t>Цена</t>
  </si>
  <si>
    <t>Име</t>
  </si>
  <si>
    <t>Презиме</t>
  </si>
  <si>
    <t>Фамилия</t>
  </si>
  <si>
    <t>Ф.номер</t>
  </si>
  <si>
    <t>Ср. успех</t>
  </si>
  <si>
    <t xml:space="preserve">Иван </t>
  </si>
  <si>
    <t>Ивановски</t>
  </si>
  <si>
    <t>Иванов</t>
  </si>
  <si>
    <t xml:space="preserve">Петър </t>
  </si>
  <si>
    <t>Петров</t>
  </si>
  <si>
    <t>Павлов</t>
  </si>
  <si>
    <t>Мая</t>
  </si>
  <si>
    <t>Тодорова</t>
  </si>
  <si>
    <t>Ганева</t>
  </si>
  <si>
    <t>Таня</t>
  </si>
  <si>
    <t xml:space="preserve">Якимова </t>
  </si>
  <si>
    <t>Якимова</t>
  </si>
  <si>
    <t>Яни</t>
  </si>
  <si>
    <t>Янев</t>
  </si>
  <si>
    <t>Ангелов</t>
  </si>
  <si>
    <t>&gt;=4,50</t>
  </si>
  <si>
    <t>1380+(1380*Х)/100</t>
  </si>
  <si>
    <t>ЧИСЛЕНО  РЕШЕНИЕ  НА  УРАВНЕНИЯ</t>
  </si>
  <si>
    <t>ТАБЛИЦА  1</t>
  </si>
  <si>
    <t>ТАБЛИЦА 2</t>
  </si>
  <si>
    <t>ТАБЛИЦА 3</t>
  </si>
  <si>
    <t>Плодове</t>
  </si>
  <si>
    <t>кг</t>
  </si>
  <si>
    <t>ябълки</t>
  </si>
  <si>
    <t>ягоди</t>
  </si>
  <si>
    <t>круши</t>
  </si>
  <si>
    <t>череши</t>
  </si>
  <si>
    <t>сливи</t>
  </si>
  <si>
    <t>ТАБЛИЦА 4</t>
  </si>
  <si>
    <t>Цена лв/кг</t>
  </si>
  <si>
    <t>ТАБЛИЦА 6</t>
  </si>
  <si>
    <t>ТАБЛИЦА 7</t>
  </si>
  <si>
    <t>Иво</t>
  </si>
  <si>
    <t>ТАБЛИЦА 5</t>
  </si>
  <si>
    <t>Брутна печалба - Премии</t>
  </si>
  <si>
    <t>10% от Нетна печалба</t>
  </si>
  <si>
    <t>y=</t>
  </si>
  <si>
    <t>(X)</t>
  </si>
  <si>
    <t>РЕШАВАНЕ  НА  ОПТИМИЗАЦИОННИ  ЗАДАЧИ</t>
  </si>
  <si>
    <t>ОБЕДИНЯВАНЕ  НА  ДАННИ        (DATA/CONSOLIDATE)</t>
  </si>
  <si>
    <t>БАЗИ  ОТ  ДАННИ  И  EXCEL   (ПРОДЪЛЖЕНИЕ)</t>
  </si>
  <si>
    <t>Адрес</t>
  </si>
  <si>
    <t>Варна</t>
  </si>
  <si>
    <t>Шумен</t>
  </si>
  <si>
    <t>Добрич</t>
  </si>
  <si>
    <t>София</t>
  </si>
  <si>
    <t>Местораждане</t>
  </si>
  <si>
    <r>
      <t>X</t>
    </r>
    <r>
      <rPr>
        <b/>
        <vertAlign val="superscript"/>
        <sz val="16"/>
        <rFont val="Arial Cyr"/>
        <family val="2"/>
      </rPr>
      <t xml:space="preserve">5 </t>
    </r>
    <r>
      <rPr>
        <b/>
        <sz val="16"/>
        <rFont val="Arial Cyr"/>
        <family val="2"/>
      </rPr>
      <t>- 2X</t>
    </r>
    <r>
      <rPr>
        <b/>
        <vertAlign val="superscript"/>
        <sz val="16"/>
        <rFont val="Arial Cyr"/>
        <family val="2"/>
      </rPr>
      <t xml:space="preserve">2 </t>
    </r>
    <r>
      <rPr>
        <b/>
        <sz val="16"/>
        <rFont val="Arial Cyr"/>
        <family val="2"/>
      </rPr>
      <t>+ 40 = 0</t>
    </r>
  </si>
  <si>
    <r>
      <t>y</t>
    </r>
    <r>
      <rPr>
        <sz val="10"/>
        <rFont val="Arial Cyr"/>
        <family val="0"/>
      </rPr>
      <t>=</t>
    </r>
  </si>
  <si>
    <t>&lt;5,50</t>
  </si>
  <si>
    <t>Иван</t>
  </si>
  <si>
    <t>Петър</t>
  </si>
  <si>
    <t>Я*</t>
  </si>
  <si>
    <t>Янков</t>
  </si>
  <si>
    <t>&lt;4,00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</si>
</sst>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vertAlign val="superscript"/>
      <sz val="16"/>
      <name val="Arial Cyr"/>
      <family val="2"/>
    </font>
    <font>
      <b/>
      <sz val="16"/>
      <name val="Arial Cyr"/>
      <family val="2"/>
    </font>
    <font>
      <b/>
      <vertAlign val="superscript"/>
      <sz val="16"/>
      <name val="Arial Cyr"/>
      <family val="2"/>
    </font>
    <font>
      <u val="single"/>
      <sz val="14"/>
      <name val="Arial Cyr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575"/>
          <c:w val="0.9525"/>
          <c:h val="0.9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Уравнения!$B$11:$I$11</c:f>
              <c:numCache/>
            </c:numRef>
          </c:cat>
          <c:val>
            <c:numRef>
              <c:f>Уравнения!$B$12:$I$12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Уравнения!$B$11:$I$11</c:f>
              <c:numCache/>
            </c:numRef>
          </c:cat>
          <c:val>
            <c:numRef>
              <c:f>Уравнения!$B$12:$I$12</c:f>
              <c:numCache/>
            </c:numRef>
          </c:val>
          <c:smooth val="0"/>
        </c:ser>
        <c:marker val="1"/>
        <c:axId val="64482418"/>
        <c:axId val="43470851"/>
      </c:lineChart>
      <c:catAx>
        <c:axId val="6448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0851"/>
        <c:crosses val="autoZero"/>
        <c:auto val="1"/>
        <c:lblOffset val="100"/>
        <c:tickLblSkip val="1"/>
        <c:noMultiLvlLbl val="0"/>
      </c:catAx>
      <c:valAx>
        <c:axId val="4347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2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123825</xdr:rowOff>
    </xdr:from>
    <xdr:to>
      <xdr:col>7</xdr:col>
      <xdr:colOff>542925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95325" y="2333625"/>
        <a:ext cx="46482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133350</xdr:rowOff>
    </xdr:from>
    <xdr:to>
      <xdr:col>6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685800"/>
          <a:ext cx="6572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95250</xdr:rowOff>
    </xdr:from>
    <xdr:to>
      <xdr:col>5</xdr:col>
      <xdr:colOff>666750</xdr:colOff>
      <xdr:row>7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1457325" y="971550"/>
          <a:ext cx="268605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10</xdr:row>
      <xdr:rowOff>19050</xdr:rowOff>
    </xdr:from>
    <xdr:to>
      <xdr:col>3</xdr:col>
      <xdr:colOff>28575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1714500"/>
          <a:ext cx="914400" cy="476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2</xdr:col>
      <xdr:colOff>676275</xdr:colOff>
      <xdr:row>16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428750" y="2209800"/>
          <a:ext cx="666750" cy="533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22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428750" y="2847975"/>
          <a:ext cx="676275" cy="962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152400</xdr:rowOff>
    </xdr:from>
    <xdr:to>
      <xdr:col>2</xdr:col>
      <xdr:colOff>666750</xdr:colOff>
      <xdr:row>25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1457325" y="3819525"/>
          <a:ext cx="6381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4.50390625" style="0" customWidth="1"/>
    <col min="3" max="3" width="23.125" style="0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3" ht="12.75">
      <c r="A3">
        <v>10</v>
      </c>
    </row>
    <row r="4" spans="1:2" ht="12.75">
      <c r="A4">
        <f>B4</f>
        <v>0</v>
      </c>
      <c r="B4">
        <f>A4</f>
        <v>0</v>
      </c>
    </row>
    <row r="5" ht="12.75">
      <c r="A5">
        <f>A5+10</f>
        <v>315000</v>
      </c>
    </row>
    <row r="10" spans="2:3" ht="12.75">
      <c r="B10" s="2" t="s">
        <v>1</v>
      </c>
      <c r="C10" s="2">
        <v>10000</v>
      </c>
    </row>
    <row r="11" spans="2:3" ht="12.75">
      <c r="B11" s="2" t="s">
        <v>2</v>
      </c>
      <c r="C11" s="2" t="s">
        <v>86</v>
      </c>
    </row>
    <row r="12" spans="2:3" ht="12.75">
      <c r="B12" s="2" t="s">
        <v>3</v>
      </c>
      <c r="C12" s="2" t="s">
        <v>85</v>
      </c>
    </row>
    <row r="16" spans="2:3" ht="12.75">
      <c r="B16" s="2" t="s">
        <v>1</v>
      </c>
      <c r="C16" s="2">
        <v>10000</v>
      </c>
    </row>
    <row r="17" spans="2:3" ht="12.75">
      <c r="B17" s="2" t="s">
        <v>2</v>
      </c>
      <c r="C17" s="2"/>
    </row>
    <row r="18" spans="2:3" ht="12.75">
      <c r="B18" s="2" t="s">
        <v>3</v>
      </c>
      <c r="C18" s="2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21" sqref="K21"/>
    </sheetView>
  </sheetViews>
  <sheetFormatPr defaultColWidth="9.00390625" defaultRowHeight="12.75"/>
  <sheetData>
    <row r="1" spans="1:9" ht="15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6" spans="1:3" ht="15">
      <c r="A6" s="6" t="s">
        <v>4</v>
      </c>
      <c r="B6" s="6"/>
      <c r="C6" s="7"/>
    </row>
    <row r="13" spans="1:6" ht="15">
      <c r="A13" s="4" t="s">
        <v>6</v>
      </c>
      <c r="B13" s="5">
        <v>277234</v>
      </c>
      <c r="C13" s="4" t="s">
        <v>7</v>
      </c>
      <c r="D13" s="5">
        <v>7</v>
      </c>
      <c r="E13" s="4" t="s">
        <v>10</v>
      </c>
      <c r="F13" s="3">
        <v>5</v>
      </c>
    </row>
    <row r="14" spans="2:6" ht="15">
      <c r="B14" s="5"/>
      <c r="E14" s="4" t="s">
        <v>99</v>
      </c>
      <c r="F14">
        <f>1/$D$13*(($D$13-1)*$F$13+$B$13/POWER($F$13,$D$13-1))</f>
        <v>6.820425142857142</v>
      </c>
    </row>
    <row r="15" spans="1:6" ht="15">
      <c r="A15" s="4"/>
      <c r="B15" s="5"/>
      <c r="F15" s="3"/>
    </row>
    <row r="16" ht="12.75">
      <c r="F16" s="3"/>
    </row>
    <row r="21" spans="2:4" ht="12.75">
      <c r="B21" s="1" t="s">
        <v>8</v>
      </c>
      <c r="C21" s="1" t="s">
        <v>9</v>
      </c>
      <c r="D21" s="1"/>
    </row>
    <row r="22" spans="2:3" ht="12.75">
      <c r="B22">
        <v>0</v>
      </c>
      <c r="C22">
        <f>$F$13</f>
        <v>5</v>
      </c>
    </row>
    <row r="23" spans="2:3" ht="12.75">
      <c r="B23">
        <v>1</v>
      </c>
      <c r="C23">
        <f>1/$D$13*(($D$13-1)*C22+$B$13/POWER(C22,$D$13-1))</f>
        <v>6.820425142857142</v>
      </c>
    </row>
    <row r="24" spans="2:7" ht="15">
      <c r="B24">
        <v>2</v>
      </c>
      <c r="F24" s="22" t="s">
        <v>87</v>
      </c>
      <c r="G24" s="7">
        <f>C28</f>
        <v>0</v>
      </c>
    </row>
    <row r="25" ht="12.75">
      <c r="B25">
        <v>3</v>
      </c>
    </row>
    <row r="26" ht="12.75">
      <c r="B26">
        <v>4</v>
      </c>
    </row>
    <row r="27" ht="12.75">
      <c r="B27">
        <v>5</v>
      </c>
    </row>
    <row r="28" ht="12.75">
      <c r="B28">
        <v>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3"/>
  <oleObjects>
    <oleObject progId="Equation.3" shapeId="169083" r:id="rId1"/>
    <oleObject progId="Equation.3" shapeId="17571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7" sqref="K17"/>
    </sheetView>
  </sheetViews>
  <sheetFormatPr defaultColWidth="9.00390625" defaultRowHeight="12.75"/>
  <sheetData>
    <row r="1" spans="1:8" ht="20.25">
      <c r="A1" s="66" t="s">
        <v>11</v>
      </c>
      <c r="B1" s="66"/>
      <c r="C1" s="66"/>
      <c r="D1" s="66"/>
      <c r="E1" s="66"/>
      <c r="F1" s="66"/>
      <c r="G1" s="66"/>
      <c r="H1" s="66"/>
    </row>
    <row r="4" spans="1:8" ht="20.25">
      <c r="A4" s="66" t="s">
        <v>12</v>
      </c>
      <c r="B4" s="66"/>
      <c r="C4" s="66"/>
      <c r="D4" s="66"/>
      <c r="E4" s="66"/>
      <c r="F4" s="66"/>
      <c r="G4" s="66"/>
      <c r="H4" s="66"/>
    </row>
    <row r="6" spans="1:8" ht="17.25">
      <c r="A6" s="68" t="s">
        <v>13</v>
      </c>
      <c r="B6" s="68"/>
      <c r="C6" s="68"/>
      <c r="D6" s="68"/>
      <c r="E6" s="68"/>
      <c r="F6" s="68"/>
      <c r="G6" s="68"/>
      <c r="H6" s="68"/>
    </row>
    <row r="9" spans="1:10" ht="17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7.25">
      <c r="A10" s="8"/>
      <c r="B10" s="8" t="s">
        <v>15</v>
      </c>
      <c r="C10" s="8"/>
      <c r="D10" s="8"/>
      <c r="E10" s="8"/>
      <c r="F10" s="8"/>
      <c r="G10" s="8"/>
      <c r="H10" s="8"/>
      <c r="I10" s="8"/>
      <c r="J10" s="8"/>
    </row>
    <row r="12" ht="13.5" thickBot="1"/>
    <row r="13" spans="1:7" ht="15">
      <c r="A13" s="55" t="s">
        <v>16</v>
      </c>
      <c r="B13" s="56"/>
      <c r="C13" s="56"/>
      <c r="D13" s="57">
        <v>1380</v>
      </c>
      <c r="E13" s="9"/>
      <c r="F13" s="9" t="s">
        <v>67</v>
      </c>
      <c r="G13" s="9"/>
    </row>
    <row r="14" spans="1:7" ht="15">
      <c r="A14" s="58" t="s">
        <v>17</v>
      </c>
      <c r="B14" s="50"/>
      <c r="C14" s="50" t="s">
        <v>88</v>
      </c>
      <c r="D14" s="59">
        <v>0</v>
      </c>
      <c r="E14" s="9"/>
      <c r="F14" s="9" t="s">
        <v>20</v>
      </c>
      <c r="G14" s="9"/>
    </row>
    <row r="15" spans="1:7" ht="15" thickBot="1">
      <c r="A15" s="60" t="s">
        <v>18</v>
      </c>
      <c r="B15" s="52"/>
      <c r="C15" s="52"/>
      <c r="D15" s="61">
        <f>D13+(D13*D14)/100</f>
        <v>1380</v>
      </c>
      <c r="E15" s="9"/>
      <c r="F15" s="9"/>
      <c r="G15" s="9"/>
    </row>
  </sheetData>
  <sheetProtection/>
  <mergeCells count="3">
    <mergeCell ref="A1:H1"/>
    <mergeCell ref="A4:H4"/>
    <mergeCell ref="A6:H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E11" sqref="E11"/>
    </sheetView>
  </sheetViews>
  <sheetFormatPr defaultColWidth="9.00390625" defaultRowHeight="12.75"/>
  <sheetData>
    <row r="1" spans="1:9" ht="18" customHeight="1">
      <c r="A1" s="68" t="s">
        <v>68</v>
      </c>
      <c r="B1" s="68"/>
      <c r="C1" s="68"/>
      <c r="D1" s="68"/>
      <c r="E1" s="68"/>
      <c r="F1" s="68"/>
      <c r="G1" s="68"/>
      <c r="H1" s="68"/>
      <c r="I1" s="68"/>
    </row>
    <row r="3" ht="17.25">
      <c r="A3" s="8" t="s">
        <v>21</v>
      </c>
    </row>
    <row r="4" spans="1:8" ht="24">
      <c r="A4" s="69" t="s">
        <v>98</v>
      </c>
      <c r="B4" s="66"/>
      <c r="C4" s="66"/>
      <c r="D4" s="66"/>
      <c r="E4" s="66"/>
      <c r="F4" s="66"/>
      <c r="G4" s="66"/>
      <c r="H4" s="66"/>
    </row>
    <row r="7" spans="1:2" ht="12.75">
      <c r="A7" s="10" t="s">
        <v>6</v>
      </c>
      <c r="B7">
        <v>-3</v>
      </c>
    </row>
    <row r="8" ht="12.75">
      <c r="B8">
        <f>B7^5-2*B7^2+40</f>
        <v>-221</v>
      </c>
    </row>
    <row r="11" spans="1:2" ht="12.75">
      <c r="A11" t="s">
        <v>19</v>
      </c>
      <c r="B11">
        <v>-3</v>
      </c>
    </row>
    <row r="12" spans="1:2" ht="12.75">
      <c r="A12" t="s">
        <v>22</v>
      </c>
      <c r="B12">
        <f>B11^5-2*B11^2+40</f>
        <v>-221</v>
      </c>
    </row>
    <row r="30" spans="1:9" ht="22.5">
      <c r="A30" s="66" t="s">
        <v>24</v>
      </c>
      <c r="B30" s="66"/>
      <c r="C30" s="66"/>
      <c r="D30" s="66"/>
      <c r="E30" s="66"/>
      <c r="F30" s="66"/>
      <c r="G30" s="66"/>
      <c r="H30" s="66"/>
      <c r="I30" s="66"/>
    </row>
    <row r="32" spans="1:2" ht="12.75">
      <c r="A32" s="10" t="s">
        <v>23</v>
      </c>
      <c r="B32" s="3">
        <v>12</v>
      </c>
    </row>
    <row r="33" ht="12.75">
      <c r="B33">
        <f>LOG(B32)+5*B32^2-8</f>
        <v>713.0791812460476</v>
      </c>
    </row>
  </sheetData>
  <sheetProtection/>
  <mergeCells count="3">
    <mergeCell ref="A4:H4"/>
    <mergeCell ref="A1:I1"/>
    <mergeCell ref="A30:I3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6.50390625" style="0" customWidth="1"/>
    <col min="2" max="2" width="16.875" style="0" customWidth="1"/>
    <col min="3" max="3" width="17.50390625" style="0" customWidth="1"/>
  </cols>
  <sheetData>
    <row r="1" spans="1:9" ht="17.25">
      <c r="A1" s="68" t="s">
        <v>89</v>
      </c>
      <c r="B1" s="68"/>
      <c r="C1" s="68"/>
      <c r="D1" s="68"/>
      <c r="E1" s="68"/>
      <c r="F1" s="68"/>
      <c r="G1" s="68"/>
      <c r="H1" s="68"/>
      <c r="I1" s="68"/>
    </row>
    <row r="3" spans="1:9" ht="17.25">
      <c r="A3" s="68" t="s">
        <v>25</v>
      </c>
      <c r="B3" s="68"/>
      <c r="C3" s="68"/>
      <c r="D3" s="68"/>
      <c r="E3" s="68"/>
      <c r="F3" s="68"/>
      <c r="G3" s="68"/>
      <c r="H3" s="68"/>
      <c r="I3" s="68"/>
    </row>
    <row r="5" ht="13.5" thickBot="1"/>
    <row r="6" spans="1:7" ht="18" thickBot="1">
      <c r="A6" s="27"/>
      <c r="B6" s="26" t="s">
        <v>29</v>
      </c>
      <c r="C6" s="30" t="s">
        <v>30</v>
      </c>
      <c r="D6" s="8"/>
      <c r="E6" s="8"/>
      <c r="F6" s="8"/>
      <c r="G6" s="8"/>
    </row>
    <row r="7" spans="1:7" ht="17.25">
      <c r="A7" s="28" t="s">
        <v>27</v>
      </c>
      <c r="B7" s="24">
        <v>0</v>
      </c>
      <c r="C7" s="31">
        <v>0</v>
      </c>
      <c r="D7" s="8"/>
      <c r="E7" s="8"/>
      <c r="F7" s="23" t="s">
        <v>32</v>
      </c>
      <c r="G7" s="23"/>
    </row>
    <row r="8" spans="1:7" ht="17.25">
      <c r="A8" s="28" t="s">
        <v>26</v>
      </c>
      <c r="B8" s="24">
        <v>31</v>
      </c>
      <c r="C8" s="28">
        <v>29</v>
      </c>
      <c r="D8" s="8"/>
      <c r="E8" s="8"/>
      <c r="F8" s="8" t="s">
        <v>33</v>
      </c>
      <c r="G8" s="8" t="s">
        <v>34</v>
      </c>
    </row>
    <row r="9" spans="1:7" ht="17.25">
      <c r="A9" s="28" t="s">
        <v>28</v>
      </c>
      <c r="B9" s="24">
        <v>5</v>
      </c>
      <c r="C9" s="28">
        <v>2</v>
      </c>
      <c r="D9" s="8"/>
      <c r="E9" s="8"/>
      <c r="F9" s="8" t="s">
        <v>35</v>
      </c>
      <c r="G9" s="8" t="s">
        <v>36</v>
      </c>
    </row>
    <row r="10" spans="1:7" ht="18" thickBot="1">
      <c r="A10" s="29" t="s">
        <v>31</v>
      </c>
      <c r="B10" s="25"/>
      <c r="C10" s="29">
        <f>B8*B7+C8*C7-(B9*B7+C9*C7)</f>
        <v>0</v>
      </c>
      <c r="D10" s="8"/>
      <c r="E10" s="8"/>
      <c r="F10" s="8" t="s">
        <v>37</v>
      </c>
      <c r="G10" s="8" t="s">
        <v>38</v>
      </c>
    </row>
    <row r="11" spans="1:7" ht="17.25">
      <c r="A11" s="8"/>
      <c r="B11" s="8"/>
      <c r="C11" s="8"/>
      <c r="D11" s="8"/>
      <c r="E11" s="8"/>
      <c r="F11" s="8"/>
      <c r="G11" s="8"/>
    </row>
    <row r="12" spans="1:7" ht="17.25">
      <c r="A12" s="8"/>
      <c r="B12" s="8"/>
      <c r="C12" s="8"/>
      <c r="D12" s="8"/>
      <c r="E12" s="8"/>
      <c r="F12" s="8">
        <f>B7+C7</f>
        <v>0</v>
      </c>
      <c r="G12" s="8"/>
    </row>
  </sheetData>
  <sheetProtection/>
  <mergeCells count="2">
    <mergeCell ref="A3:I3"/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3.625" style="0" customWidth="1"/>
    <col min="2" max="2" width="18.625" style="0" customWidth="1"/>
  </cols>
  <sheetData>
    <row r="1" spans="1:9" ht="20.25">
      <c r="A1" s="66" t="s">
        <v>39</v>
      </c>
      <c r="B1" s="66"/>
      <c r="C1" s="66"/>
      <c r="D1" s="66"/>
      <c r="E1" s="66"/>
      <c r="F1" s="66"/>
      <c r="G1" s="66"/>
      <c r="H1" s="66"/>
      <c r="I1" s="66"/>
    </row>
    <row r="3" ht="12.75">
      <c r="A3" s="1"/>
    </row>
    <row r="5" spans="1:2" ht="17.25">
      <c r="A5" s="8" t="s">
        <v>27</v>
      </c>
      <c r="B5" s="8">
        <v>100</v>
      </c>
    </row>
    <row r="6" spans="1:2" ht="17.25">
      <c r="A6" s="8" t="s">
        <v>41</v>
      </c>
      <c r="B6" s="8">
        <v>4</v>
      </c>
    </row>
    <row r="7" spans="1:2" ht="17.25">
      <c r="A7" s="8" t="s">
        <v>40</v>
      </c>
      <c r="B7" s="8">
        <v>6</v>
      </c>
    </row>
    <row r="8" spans="1:2" ht="17.25">
      <c r="A8" s="8" t="s">
        <v>42</v>
      </c>
      <c r="B8" s="8">
        <v>223</v>
      </c>
    </row>
    <row r="9" spans="1:2" ht="17.25">
      <c r="A9" s="8" t="s">
        <v>44</v>
      </c>
      <c r="B9" s="8">
        <f>B5*(B6+B7)+B8</f>
        <v>1223</v>
      </c>
    </row>
    <row r="10" spans="1:2" ht="17.25">
      <c r="A10" s="8" t="s">
        <v>45</v>
      </c>
      <c r="B10" s="8">
        <f>1.32*B9</f>
        <v>1614.3600000000001</v>
      </c>
    </row>
    <row r="11" spans="1:2" ht="17.25">
      <c r="A11" s="8" t="s">
        <v>43</v>
      </c>
      <c r="B11" s="8">
        <f>0.2*B10</f>
        <v>322.87200000000007</v>
      </c>
    </row>
    <row r="12" spans="1:2" ht="17.25">
      <c r="A12" s="8" t="s">
        <v>31</v>
      </c>
      <c r="B12" s="8">
        <f>B10-B9-B11</f>
        <v>68.48800000000006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6" sqref="H26"/>
    </sheetView>
  </sheetViews>
  <sheetFormatPr defaultColWidth="9.00390625" defaultRowHeight="12.75"/>
  <cols>
    <col min="2" max="2" width="9.625" style="0" customWidth="1"/>
    <col min="6" max="6" width="9.625" style="0" customWidth="1"/>
  </cols>
  <sheetData>
    <row r="1" spans="1:9" ht="17.25">
      <c r="A1" s="68" t="s">
        <v>90</v>
      </c>
      <c r="B1" s="68"/>
      <c r="C1" s="68"/>
      <c r="D1" s="68"/>
      <c r="E1" s="68"/>
      <c r="F1" s="68"/>
      <c r="G1" s="68"/>
      <c r="H1" s="68"/>
      <c r="I1" s="68"/>
    </row>
    <row r="3" ht="13.5" thickBot="1"/>
    <row r="4" spans="1:8" ht="12.75">
      <c r="A4" s="70" t="s">
        <v>69</v>
      </c>
      <c r="B4" s="71"/>
      <c r="D4" s="70" t="s">
        <v>70</v>
      </c>
      <c r="E4" s="71"/>
      <c r="G4" s="72" t="s">
        <v>71</v>
      </c>
      <c r="H4" s="72"/>
    </row>
    <row r="5" spans="1:8" ht="12.75">
      <c r="A5" s="11" t="s">
        <v>72</v>
      </c>
      <c r="B5" s="12" t="s">
        <v>73</v>
      </c>
      <c r="D5" s="11" t="s">
        <v>72</v>
      </c>
      <c r="E5" s="12" t="s">
        <v>73</v>
      </c>
      <c r="H5" s="1"/>
    </row>
    <row r="6" spans="1:5" ht="12.75">
      <c r="A6" s="13" t="s">
        <v>74</v>
      </c>
      <c r="B6" s="14">
        <v>10</v>
      </c>
      <c r="D6" s="13" t="s">
        <v>75</v>
      </c>
      <c r="E6" s="14">
        <v>5</v>
      </c>
    </row>
    <row r="7" spans="1:5" ht="12.75">
      <c r="A7" s="13" t="s">
        <v>76</v>
      </c>
      <c r="B7" s="14">
        <v>14</v>
      </c>
      <c r="D7" s="13" t="s">
        <v>77</v>
      </c>
      <c r="E7" s="14">
        <v>9</v>
      </c>
    </row>
    <row r="8" spans="1:5" ht="12.75">
      <c r="A8" s="13" t="s">
        <v>78</v>
      </c>
      <c r="B8" s="14">
        <v>3</v>
      </c>
      <c r="D8" s="13" t="s">
        <v>74</v>
      </c>
      <c r="E8" s="14">
        <v>20</v>
      </c>
    </row>
    <row r="9" spans="1:5" ht="12.75">
      <c r="A9" s="13" t="s">
        <v>77</v>
      </c>
      <c r="B9" s="14">
        <v>9</v>
      </c>
      <c r="D9" s="13" t="s">
        <v>78</v>
      </c>
      <c r="E9" s="14">
        <v>12</v>
      </c>
    </row>
    <row r="10" spans="1:5" ht="13.5" thickBot="1">
      <c r="A10" s="15" t="s">
        <v>75</v>
      </c>
      <c r="B10" s="16">
        <v>7</v>
      </c>
      <c r="D10" s="15" t="s">
        <v>76</v>
      </c>
      <c r="E10" s="16">
        <v>8</v>
      </c>
    </row>
    <row r="13" ht="13.5" thickBot="1"/>
    <row r="14" spans="1:6" ht="12.75">
      <c r="A14" s="70" t="s">
        <v>79</v>
      </c>
      <c r="B14" s="71"/>
      <c r="D14" s="70" t="s">
        <v>84</v>
      </c>
      <c r="E14" s="73"/>
      <c r="F14" s="71"/>
    </row>
    <row r="15" spans="1:6" ht="12.75">
      <c r="A15" s="13" t="s">
        <v>72</v>
      </c>
      <c r="B15" s="14" t="s">
        <v>80</v>
      </c>
      <c r="D15" s="13" t="s">
        <v>72</v>
      </c>
      <c r="E15" s="17" t="s">
        <v>73</v>
      </c>
      <c r="F15" s="14" t="s">
        <v>80</v>
      </c>
    </row>
    <row r="16" spans="1:12" ht="12.75">
      <c r="A16" s="13" t="s">
        <v>76</v>
      </c>
      <c r="B16" s="18">
        <v>2.5</v>
      </c>
      <c r="D16" s="13" t="s">
        <v>74</v>
      </c>
      <c r="E16" s="2">
        <v>10</v>
      </c>
      <c r="F16" s="18">
        <v>1.6</v>
      </c>
      <c r="K16" s="21"/>
      <c r="L16" s="21"/>
    </row>
    <row r="17" spans="1:13" ht="12.75">
      <c r="A17" s="13" t="s">
        <v>77</v>
      </c>
      <c r="B17" s="18">
        <v>5</v>
      </c>
      <c r="D17" s="13" t="s">
        <v>76</v>
      </c>
      <c r="E17" s="2">
        <v>14</v>
      </c>
      <c r="F17" s="18">
        <v>2.5</v>
      </c>
      <c r="K17" s="21"/>
      <c r="M17" s="21"/>
    </row>
    <row r="18" spans="1:13" ht="12.75">
      <c r="A18" s="13" t="s">
        <v>74</v>
      </c>
      <c r="B18" s="18">
        <v>1.6</v>
      </c>
      <c r="D18" s="13" t="s">
        <v>78</v>
      </c>
      <c r="E18" s="2">
        <v>3</v>
      </c>
      <c r="F18" s="18">
        <v>6.5</v>
      </c>
      <c r="K18" s="21"/>
      <c r="L18" s="32"/>
      <c r="M18" s="21"/>
    </row>
    <row r="19" spans="1:13" ht="12.75">
      <c r="A19" s="13" t="s">
        <v>75</v>
      </c>
      <c r="B19" s="18">
        <v>8</v>
      </c>
      <c r="D19" s="13" t="s">
        <v>77</v>
      </c>
      <c r="E19" s="2">
        <v>9</v>
      </c>
      <c r="F19" s="18">
        <v>5</v>
      </c>
      <c r="K19" s="21"/>
      <c r="L19" s="32"/>
      <c r="M19" s="21"/>
    </row>
    <row r="20" spans="1:13" ht="13.5" thickBot="1">
      <c r="A20" s="15" t="s">
        <v>78</v>
      </c>
      <c r="B20" s="19">
        <v>6.5</v>
      </c>
      <c r="D20" s="15" t="s">
        <v>75</v>
      </c>
      <c r="E20" s="20">
        <v>7</v>
      </c>
      <c r="F20" s="19">
        <v>8</v>
      </c>
      <c r="K20" s="21"/>
      <c r="L20" s="32"/>
      <c r="M20" s="21"/>
    </row>
    <row r="21" ht="12.75">
      <c r="M21" s="21"/>
    </row>
    <row r="22" ht="13.5" thickBot="1"/>
    <row r="23" spans="1:5" ht="12.75">
      <c r="A23" s="70" t="s">
        <v>81</v>
      </c>
      <c r="B23" s="71"/>
      <c r="D23" s="74" t="s">
        <v>82</v>
      </c>
      <c r="E23" s="75"/>
    </row>
    <row r="24" spans="1:8" ht="12.75">
      <c r="A24" s="11" t="s">
        <v>72</v>
      </c>
      <c r="B24" s="12" t="s">
        <v>73</v>
      </c>
      <c r="D24" s="33" t="s">
        <v>72</v>
      </c>
      <c r="E24" s="34" t="s">
        <v>45</v>
      </c>
      <c r="H24" s="21"/>
    </row>
    <row r="25" spans="1:8" ht="12.75">
      <c r="A25" s="13" t="s">
        <v>77</v>
      </c>
      <c r="B25" s="14">
        <v>50</v>
      </c>
      <c r="D25" s="13" t="s">
        <v>76</v>
      </c>
      <c r="E25" s="18">
        <v>75</v>
      </c>
      <c r="H25" s="21"/>
    </row>
    <row r="26" spans="1:8" ht="12.75">
      <c r="A26" s="13" t="s">
        <v>76</v>
      </c>
      <c r="B26" s="14">
        <v>30</v>
      </c>
      <c r="D26" s="13" t="s">
        <v>77</v>
      </c>
      <c r="E26" s="18">
        <v>250</v>
      </c>
      <c r="H26" s="21"/>
    </row>
    <row r="27" spans="1:8" ht="12.75">
      <c r="A27" s="13" t="s">
        <v>74</v>
      </c>
      <c r="B27" s="14">
        <v>60</v>
      </c>
      <c r="D27" s="13" t="s">
        <v>74</v>
      </c>
      <c r="E27" s="18">
        <v>96</v>
      </c>
      <c r="H27" s="21"/>
    </row>
    <row r="28" spans="1:8" ht="12.75">
      <c r="A28" s="13" t="s">
        <v>78</v>
      </c>
      <c r="B28" s="14">
        <v>10</v>
      </c>
      <c r="D28" s="13" t="s">
        <v>75</v>
      </c>
      <c r="E28" s="18">
        <v>160</v>
      </c>
      <c r="H28" s="21"/>
    </row>
    <row r="29" spans="1:8" ht="13.5" thickBot="1">
      <c r="A29" s="15" t="s">
        <v>75</v>
      </c>
      <c r="B29" s="16">
        <v>20</v>
      </c>
      <c r="D29" s="15" t="s">
        <v>78</v>
      </c>
      <c r="E29" s="19">
        <v>65</v>
      </c>
      <c r="H29" s="21"/>
    </row>
  </sheetData>
  <sheetProtection/>
  <mergeCells count="8">
    <mergeCell ref="A23:B23"/>
    <mergeCell ref="D23:E23"/>
    <mergeCell ref="A1:I1"/>
    <mergeCell ref="A4:B4"/>
    <mergeCell ref="D4:E4"/>
    <mergeCell ref="G4:H4"/>
    <mergeCell ref="A14:B14"/>
    <mergeCell ref="D14:F1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J24" sqref="J24"/>
    </sheetView>
  </sheetViews>
  <sheetFormatPr defaultColWidth="9.00390625" defaultRowHeight="12.75"/>
  <sheetData>
    <row r="1" spans="1:2" ht="12.75">
      <c r="A1" s="72" t="s">
        <v>82</v>
      </c>
      <c r="B1" s="72"/>
    </row>
    <row r="3" ht="12.75">
      <c r="B3" s="21"/>
    </row>
    <row r="4" ht="12.75">
      <c r="B4" s="21"/>
    </row>
    <row r="5" ht="12.75">
      <c r="B5" s="21"/>
    </row>
    <row r="6" ht="12.75">
      <c r="B6" s="21"/>
    </row>
    <row r="7" ht="12.75">
      <c r="B7" s="2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6">
      <selection activeCell="K42" sqref="K42"/>
    </sheetView>
  </sheetViews>
  <sheetFormatPr defaultColWidth="9.00390625" defaultRowHeight="12.75"/>
  <cols>
    <col min="1" max="1" width="4.50390625" style="0" customWidth="1"/>
    <col min="3" max="3" width="13.125" style="0" customWidth="1"/>
    <col min="4" max="4" width="12.875" style="0" customWidth="1"/>
    <col min="5" max="5" width="11.375" style="0" customWidth="1"/>
    <col min="6" max="6" width="11.50390625" style="0" customWidth="1"/>
    <col min="7" max="7" width="17.00390625" style="0" customWidth="1"/>
    <col min="8" max="8" width="11.50390625" style="0" customWidth="1"/>
    <col min="9" max="9" width="10.50390625" style="0" customWidth="1"/>
    <col min="10" max="10" width="10.375" style="0" customWidth="1"/>
    <col min="11" max="11" width="16.50390625" style="0" customWidth="1"/>
  </cols>
  <sheetData>
    <row r="1" spans="1:9" ht="21">
      <c r="A1" s="69" t="s">
        <v>91</v>
      </c>
      <c r="B1" s="69"/>
      <c r="C1" s="69"/>
      <c r="D1" s="69"/>
      <c r="E1" s="69"/>
      <c r="F1" s="69"/>
      <c r="G1" s="69"/>
      <c r="H1" s="69"/>
      <c r="I1" s="69"/>
    </row>
    <row r="3" ht="13.5" thickBot="1"/>
    <row r="4" spans="1:8" ht="15" thickBot="1">
      <c r="A4" s="36" t="s">
        <v>8</v>
      </c>
      <c r="B4" s="37" t="s">
        <v>46</v>
      </c>
      <c r="C4" s="37" t="s">
        <v>47</v>
      </c>
      <c r="D4" s="37" t="s">
        <v>48</v>
      </c>
      <c r="E4" s="37" t="s">
        <v>49</v>
      </c>
      <c r="F4" s="37" t="s">
        <v>50</v>
      </c>
      <c r="G4" s="54" t="s">
        <v>97</v>
      </c>
      <c r="H4" s="63" t="s">
        <v>92</v>
      </c>
    </row>
    <row r="5" spans="1:11" ht="15">
      <c r="A5" s="38">
        <v>1</v>
      </c>
      <c r="B5" s="39" t="s">
        <v>51</v>
      </c>
      <c r="C5" s="40" t="s">
        <v>53</v>
      </c>
      <c r="D5" s="39" t="s">
        <v>52</v>
      </c>
      <c r="E5" s="39">
        <v>965000</v>
      </c>
      <c r="F5" s="39">
        <v>5</v>
      </c>
      <c r="G5" s="50" t="s">
        <v>96</v>
      </c>
      <c r="H5" s="51" t="s">
        <v>93</v>
      </c>
      <c r="K5" s="65"/>
    </row>
    <row r="6" spans="1:8" ht="15">
      <c r="A6" s="38">
        <v>2</v>
      </c>
      <c r="B6" s="39" t="s">
        <v>54</v>
      </c>
      <c r="C6" s="39" t="s">
        <v>55</v>
      </c>
      <c r="D6" s="39" t="s">
        <v>55</v>
      </c>
      <c r="E6" s="39">
        <v>965060</v>
      </c>
      <c r="F6" s="39">
        <v>5.67</v>
      </c>
      <c r="G6" s="50" t="s">
        <v>93</v>
      </c>
      <c r="H6" s="51" t="s">
        <v>93</v>
      </c>
    </row>
    <row r="7" spans="1:8" ht="15">
      <c r="A7" s="38">
        <v>3</v>
      </c>
      <c r="B7" s="40" t="s">
        <v>60</v>
      </c>
      <c r="C7" s="40" t="s">
        <v>61</v>
      </c>
      <c r="D7" s="40" t="s">
        <v>62</v>
      </c>
      <c r="E7" s="39">
        <v>965120</v>
      </c>
      <c r="F7" s="49">
        <v>4.35</v>
      </c>
      <c r="G7" s="50" t="s">
        <v>95</v>
      </c>
      <c r="H7" s="51" t="s">
        <v>93</v>
      </c>
    </row>
    <row r="8" spans="1:8" ht="15">
      <c r="A8" s="38">
        <v>4</v>
      </c>
      <c r="B8" s="40" t="s">
        <v>63</v>
      </c>
      <c r="C8" s="40" t="s">
        <v>65</v>
      </c>
      <c r="D8" s="40" t="s">
        <v>64</v>
      </c>
      <c r="E8" s="39">
        <v>965155</v>
      </c>
      <c r="F8" s="40">
        <v>6</v>
      </c>
      <c r="G8" s="50" t="s">
        <v>94</v>
      </c>
      <c r="H8" s="51" t="s">
        <v>94</v>
      </c>
    </row>
    <row r="9" spans="1:8" ht="15">
      <c r="A9" s="38">
        <v>5</v>
      </c>
      <c r="B9" s="40" t="s">
        <v>57</v>
      </c>
      <c r="C9" s="40" t="s">
        <v>58</v>
      </c>
      <c r="D9" s="40" t="s">
        <v>59</v>
      </c>
      <c r="E9" s="39">
        <v>965192</v>
      </c>
      <c r="F9" s="40">
        <v>5.33</v>
      </c>
      <c r="G9" s="50" t="s">
        <v>93</v>
      </c>
      <c r="H9" s="51" t="s">
        <v>93</v>
      </c>
    </row>
    <row r="10" spans="1:8" ht="15">
      <c r="A10" s="38">
        <v>6</v>
      </c>
      <c r="B10" s="39" t="s">
        <v>83</v>
      </c>
      <c r="C10" s="39" t="s">
        <v>56</v>
      </c>
      <c r="D10" s="39" t="s">
        <v>56</v>
      </c>
      <c r="E10" s="39">
        <v>965200</v>
      </c>
      <c r="F10" s="39">
        <v>3.88</v>
      </c>
      <c r="G10" s="50" t="s">
        <v>95</v>
      </c>
      <c r="H10" s="51" t="s">
        <v>95</v>
      </c>
    </row>
    <row r="11" spans="1:8" ht="15" thickBot="1">
      <c r="A11" s="41">
        <v>7</v>
      </c>
      <c r="B11" s="42" t="s">
        <v>51</v>
      </c>
      <c r="C11" s="42" t="s">
        <v>104</v>
      </c>
      <c r="D11" s="42" t="s">
        <v>53</v>
      </c>
      <c r="E11" s="42">
        <v>965201</v>
      </c>
      <c r="F11" s="42">
        <v>4.55</v>
      </c>
      <c r="G11" s="52" t="s">
        <v>94</v>
      </c>
      <c r="H11" s="53" t="s">
        <v>94</v>
      </c>
    </row>
    <row r="13" spans="10:14" ht="15">
      <c r="J13" s="35"/>
      <c r="K13" s="35"/>
      <c r="L13" s="35"/>
      <c r="M13" s="35"/>
      <c r="N13" s="35"/>
    </row>
    <row r="14" spans="10:14" ht="15">
      <c r="J14" s="35"/>
      <c r="K14" s="35"/>
      <c r="L14" s="35"/>
      <c r="M14" s="35"/>
      <c r="N14" s="35"/>
    </row>
    <row r="15" spans="9:14" ht="15">
      <c r="I15" s="35"/>
      <c r="J15" s="35"/>
      <c r="K15" s="35"/>
      <c r="L15" s="35"/>
      <c r="M15" s="35"/>
      <c r="N15" s="35"/>
    </row>
    <row r="16" spans="9:14" ht="15">
      <c r="I16" s="35"/>
      <c r="J16" s="35"/>
      <c r="K16" s="35"/>
      <c r="L16" s="35"/>
      <c r="M16" s="35"/>
      <c r="N16" s="35"/>
    </row>
    <row r="17" spans="9:14" ht="15">
      <c r="I17" s="35"/>
      <c r="J17" s="35"/>
      <c r="K17" s="35"/>
      <c r="L17" s="35"/>
      <c r="M17" s="35"/>
      <c r="N17" s="35"/>
    </row>
    <row r="18" spans="9:14" ht="15">
      <c r="I18" s="35"/>
      <c r="J18" s="35"/>
      <c r="K18" s="35"/>
      <c r="L18" s="35"/>
      <c r="M18" s="35"/>
      <c r="N18" s="35"/>
    </row>
    <row r="19" spans="9:14" ht="15">
      <c r="I19" s="35"/>
      <c r="J19" s="35"/>
      <c r="K19" s="35"/>
      <c r="L19" s="35"/>
      <c r="M19" s="35"/>
      <c r="N19" s="35"/>
    </row>
    <row r="20" spans="1:14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 thickBot="1">
      <c r="A23" s="35"/>
      <c r="B23" s="35"/>
      <c r="C23" s="35"/>
      <c r="D23" s="35"/>
      <c r="E23" s="44" t="s">
        <v>50</v>
      </c>
      <c r="F23" s="37" t="s">
        <v>50</v>
      </c>
      <c r="G23" s="43" t="s">
        <v>97</v>
      </c>
      <c r="H23" s="35"/>
      <c r="I23" s="35"/>
      <c r="J23" s="35"/>
      <c r="K23" s="35"/>
      <c r="L23" s="35"/>
      <c r="M23" s="35"/>
      <c r="N23" s="35"/>
    </row>
    <row r="24" spans="1:14" ht="15">
      <c r="A24" s="35"/>
      <c r="B24" s="35"/>
      <c r="C24" s="35"/>
      <c r="D24" s="35"/>
      <c r="E24" s="35" t="s">
        <v>66</v>
      </c>
      <c r="F24" s="35" t="s">
        <v>100</v>
      </c>
      <c r="G24" s="35" t="s">
        <v>96</v>
      </c>
      <c r="H24" s="35"/>
      <c r="I24" s="35"/>
      <c r="J24" s="35"/>
      <c r="K24" s="35"/>
      <c r="L24" s="35"/>
      <c r="M24" s="35"/>
      <c r="N24" s="35"/>
    </row>
    <row r="25" spans="1:14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8:14" ht="15" thickBot="1">
      <c r="H26" s="35"/>
      <c r="I26" s="35"/>
      <c r="J26" s="35"/>
      <c r="K26" s="35"/>
      <c r="L26" s="35"/>
      <c r="M26" s="35"/>
      <c r="N26" s="35"/>
    </row>
    <row r="27" spans="5:14" ht="15" thickBot="1">
      <c r="E27" s="36" t="s">
        <v>8</v>
      </c>
      <c r="F27" s="37" t="s">
        <v>46</v>
      </c>
      <c r="G27" s="37" t="s">
        <v>47</v>
      </c>
      <c r="H27" s="37" t="s">
        <v>48</v>
      </c>
      <c r="I27" s="37" t="s">
        <v>49</v>
      </c>
      <c r="J27" s="37" t="s">
        <v>50</v>
      </c>
      <c r="K27" s="54" t="s">
        <v>97</v>
      </c>
      <c r="L27" s="63" t="s">
        <v>92</v>
      </c>
      <c r="M27" s="35"/>
      <c r="N27" s="35"/>
    </row>
    <row r="28" spans="6:14" ht="15">
      <c r="F28" s="9" t="s">
        <v>101</v>
      </c>
      <c r="H28" s="35"/>
      <c r="I28" s="35"/>
      <c r="J28" s="35"/>
      <c r="K28" s="35"/>
      <c r="L28" s="35" t="s">
        <v>93</v>
      </c>
      <c r="M28" s="35"/>
      <c r="N28" s="35"/>
    </row>
    <row r="29" spans="1:14" ht="15">
      <c r="A29" s="35"/>
      <c r="B29" s="35"/>
      <c r="C29" s="35"/>
      <c r="D29" s="35"/>
      <c r="E29" s="35"/>
      <c r="F29" s="35" t="s">
        <v>102</v>
      </c>
      <c r="G29" s="35"/>
      <c r="H29" s="35"/>
      <c r="I29" s="35"/>
      <c r="J29" s="35"/>
      <c r="K29" s="35"/>
      <c r="L29" s="35"/>
      <c r="M29" s="35"/>
      <c r="N29" s="35"/>
    </row>
    <row r="30" spans="1:14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7:14" ht="15" thickBot="1">
      <c r="G31" s="35"/>
      <c r="H31" s="35"/>
      <c r="I31" s="35"/>
      <c r="J31" s="35"/>
      <c r="K31" s="35"/>
      <c r="L31" s="35"/>
      <c r="M31" s="35"/>
      <c r="N31" s="35"/>
    </row>
    <row r="32" spans="1:14" ht="15" thickBot="1">
      <c r="A32" s="62" t="s">
        <v>8</v>
      </c>
      <c r="B32" s="64" t="s">
        <v>46</v>
      </c>
      <c r="C32" s="64" t="s">
        <v>47</v>
      </c>
      <c r="D32" s="64" t="s">
        <v>48</v>
      </c>
      <c r="E32" s="64" t="s">
        <v>49</v>
      </c>
      <c r="F32" s="64" t="s">
        <v>50</v>
      </c>
      <c r="G32" s="63" t="s">
        <v>50</v>
      </c>
      <c r="H32" s="35"/>
      <c r="I32" s="35"/>
      <c r="J32" s="35"/>
      <c r="K32" s="35"/>
      <c r="L32" s="35"/>
      <c r="M32" s="35"/>
      <c r="N32" s="35"/>
    </row>
    <row r="33" spans="1:14" ht="15">
      <c r="A33" s="48"/>
      <c r="B33" s="39"/>
      <c r="C33" s="39" t="s">
        <v>103</v>
      </c>
      <c r="D33" s="39"/>
      <c r="E33" s="39"/>
      <c r="F33" s="39" t="s">
        <v>100</v>
      </c>
      <c r="G33" s="35" t="s">
        <v>66</v>
      </c>
      <c r="H33" s="35"/>
      <c r="I33" s="35"/>
      <c r="J33" s="35"/>
      <c r="K33" s="35"/>
      <c r="L33" s="35"/>
      <c r="M33" s="35"/>
      <c r="N33" s="35"/>
    </row>
    <row r="34" spans="6:14" ht="15">
      <c r="F34" s="9" t="s">
        <v>105</v>
      </c>
      <c r="H34" s="35"/>
      <c r="I34" s="35"/>
      <c r="J34" s="35"/>
      <c r="K34" s="35"/>
      <c r="L34" s="35"/>
      <c r="M34" s="35"/>
      <c r="N34" s="35"/>
    </row>
    <row r="35" spans="8:14" ht="15">
      <c r="H35" s="35"/>
      <c r="I35" s="35"/>
      <c r="J35" s="35"/>
      <c r="K35" s="35"/>
      <c r="L35" s="35"/>
      <c r="M35" s="35"/>
      <c r="N35" s="35"/>
    </row>
    <row r="36" spans="8:14" ht="15">
      <c r="H36" s="35"/>
      <c r="I36" s="35"/>
      <c r="J36" s="35"/>
      <c r="K36" s="35"/>
      <c r="L36" s="35"/>
      <c r="M36" s="35"/>
      <c r="N36" s="35"/>
    </row>
    <row r="37" spans="1:14" ht="15" thickBot="1">
      <c r="A37" s="48"/>
      <c r="B37" s="39"/>
      <c r="C37" s="39"/>
      <c r="D37" s="39"/>
      <c r="E37" s="39"/>
      <c r="F37" s="39"/>
      <c r="G37" s="35"/>
      <c r="H37" s="35"/>
      <c r="I37" s="35"/>
      <c r="J37" s="35"/>
      <c r="K37" s="35"/>
      <c r="L37" s="35"/>
      <c r="M37" s="35"/>
      <c r="N37" s="35"/>
    </row>
    <row r="38" spans="1:6" ht="15" thickBot="1">
      <c r="A38" s="44" t="s">
        <v>8</v>
      </c>
      <c r="B38" s="45" t="s">
        <v>46</v>
      </c>
      <c r="C38" s="46" t="s">
        <v>47</v>
      </c>
      <c r="D38" s="46" t="s">
        <v>48</v>
      </c>
      <c r="E38" s="46" t="s">
        <v>49</v>
      </c>
      <c r="F38" s="47" t="s">
        <v>50</v>
      </c>
    </row>
    <row r="39" spans="1:6" ht="15">
      <c r="A39" s="48"/>
      <c r="B39" s="39"/>
      <c r="C39" s="40"/>
      <c r="D39" s="39" t="str">
        <f>"Иванов"</f>
        <v>Иванов</v>
      </c>
      <c r="E39" s="39"/>
      <c r="F39" s="39"/>
    </row>
    <row r="40" ht="13.5" thickBot="1"/>
    <row r="41" spans="1:6" ht="15" thickBot="1">
      <c r="A41" s="44" t="s">
        <v>8</v>
      </c>
      <c r="B41" s="45" t="s">
        <v>46</v>
      </c>
      <c r="C41" s="46" t="s">
        <v>47</v>
      </c>
      <c r="D41" s="46" t="s">
        <v>48</v>
      </c>
      <c r="E41" s="46" t="s">
        <v>49</v>
      </c>
      <c r="F41" s="47" t="s">
        <v>50</v>
      </c>
    </row>
    <row r="42" ht="15">
      <c r="D42" s="9" t="str">
        <f>"=Иванов"</f>
        <v>=Иванов</v>
      </c>
    </row>
  </sheetData>
  <sheetProtection/>
  <mergeCells count="1">
    <mergeCell ref="A1:I1"/>
  </mergeCells>
  <dataValidations count="1">
    <dataValidation type="decimal" allowBlank="1" showInputMessage="1" showErrorMessage="1" sqref="F5 F8 F10:F11">
      <formula1>2</formula1>
      <formula2>6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computer</dc:creator>
  <cp:keywords/>
  <dc:description/>
  <cp:lastModifiedBy>Елена Рачева</cp:lastModifiedBy>
  <dcterms:created xsi:type="dcterms:W3CDTF">2002-04-07T00:17:37Z</dcterms:created>
  <dcterms:modified xsi:type="dcterms:W3CDTF">2020-03-16T17:43:56Z</dcterms:modified>
  <cp:category/>
  <cp:version/>
  <cp:contentType/>
  <cp:contentStatus/>
</cp:coreProperties>
</file>